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Garrein\Desktop\Lopende Plaatsingen 2026\"/>
    </mc:Choice>
  </mc:AlternateContent>
  <xr:revisionPtr revIDLastSave="0" documentId="13_ncr:1_{87045080-06F7-49D9-8CAD-4800213B3553}" xr6:coauthVersionLast="47" xr6:coauthVersionMax="47" xr10:uidLastSave="{00000000-0000-0000-0000-000000000000}"/>
  <bookViews>
    <workbookView xWindow="-23148" yWindow="2316" windowWidth="23256" windowHeight="12456" xr2:uid="{64CE876F-C223-44D1-9C31-ECC29ED15980}"/>
  </bookViews>
  <sheets>
    <sheet name="Maandoverzicht" sheetId="1" r:id="rId1"/>
    <sheet name="Jaaroverzicht" sheetId="2" r:id="rId2"/>
  </sheets>
  <definedNames>
    <definedName name="_xlnm.Print_Area" localSheetId="1">Jaaroverzicht!$A$1:$O$19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Kathleen Ginis</author>
  </authors>
  <commentList>
    <comment ref="K18" authorId="0" shapeId="0" xr:uid="{904C6FD8-E687-473E-83AC-B40D1C1CEB71}">
      <text>
        <r>
          <rPr>
            <rFont val="Tahoma"/>
            <family val="2"/>
            <b/>
            <color indexed="81"/>
            <sz val="8"/>
          </rPr>
          <t>Kathleen Ginis:</t>
        </r>
        <r>
          <rPr>
            <rFont val="Tahoma"/>
            <family val="2"/>
            <color indexed="81"/>
            <sz val="8"/>
          </rPr>
          <t xml:space="preserve">_x000A_is niet het aantal begeleidingen maar hier houden we rekening met de subsidieberekening</t>
        </r>
      </text>
    </comment>
  </commentList>
</comments>
</file>

<file path=xl/sharedStrings.xml><?xml version="1.0" encoding="utf-8"?>
<sst xmlns="http://schemas.openxmlformats.org/spreadsheetml/2006/main" count="65" uniqueCount="65">
  <si>
    <t>Overzicht lopende begeleidingen MAAND JAAR</t>
  </si>
  <si>
    <t>Crisis = aantal tijdens maand!</t>
  </si>
  <si>
    <t>Crisis</t>
  </si>
  <si>
    <t>Perspectiefzoekend</t>
  </si>
  <si>
    <t>Perspectiefbiedend</t>
  </si>
  <si>
    <t>OP</t>
  </si>
  <si>
    <t>TOTAAL</t>
  </si>
  <si>
    <t>Variabelen</t>
  </si>
  <si>
    <t>Afdeling</t>
  </si>
  <si>
    <t>Aantal begeleidingen</t>
  </si>
  <si>
    <t>BHP subsidie vorig jaar:</t>
  </si>
  <si>
    <t>Aalst</t>
  </si>
  <si>
    <t>Landelijk Aalst</t>
  </si>
  <si>
    <t>Dender</t>
  </si>
  <si>
    <t>Gent Oost</t>
  </si>
  <si>
    <t>Gent West</t>
  </si>
  <si>
    <t>Lokeren</t>
  </si>
  <si>
    <t>Oudenaarde</t>
  </si>
  <si>
    <t>Sint-Niklaas</t>
  </si>
  <si>
    <t>Volwassenwerking (H&amp;GGZ)</t>
  </si>
  <si>
    <t>Totaal</t>
  </si>
  <si>
    <t>Behandelpleegzorg</t>
  </si>
  <si>
    <t>geprotocolleerd</t>
  </si>
  <si>
    <t>% Behplzg</t>
  </si>
  <si>
    <t>% begeleiding</t>
  </si>
  <si>
    <t>Volwassenwerking</t>
  </si>
  <si>
    <t>% Behandelpleegzorg/Begeleidingen</t>
  </si>
  <si>
    <t>% Bhpg/Begeleidingen</t>
  </si>
  <si>
    <t>Subsidies</t>
  </si>
  <si>
    <t>PLAFOND Behandelingen</t>
  </si>
  <si>
    <t>Sint-Niklaas (Temse)</t>
  </si>
  <si>
    <t>Omzetting VTE voor deze maand</t>
  </si>
  <si>
    <t>Omzetting VTE voor deze maand Prognose</t>
  </si>
  <si>
    <t xml:space="preserve">PLAATSINGEN 2026 - PROVINCIE </t>
  </si>
  <si>
    <t>jan</t>
  </si>
  <si>
    <t>feb</t>
  </si>
  <si>
    <t>mrt</t>
  </si>
  <si>
    <t>apr</t>
  </si>
  <si>
    <t>mei</t>
  </si>
  <si>
    <t>jun</t>
  </si>
  <si>
    <t>juli</t>
  </si>
  <si>
    <t>aug</t>
  </si>
  <si>
    <t>sept</t>
  </si>
  <si>
    <t>okt</t>
  </si>
  <si>
    <t>nov</t>
  </si>
  <si>
    <t>dec</t>
  </si>
  <si>
    <t>jaargemiddelde</t>
  </si>
  <si>
    <t>Ondersteunend + 21j</t>
  </si>
  <si>
    <t>Crisis +21j</t>
  </si>
  <si>
    <t>Perspectiefzoekend +21 j</t>
  </si>
  <si>
    <t>Perspectiefbiedend +21 j</t>
  </si>
  <si>
    <t>waarvan behandelings- pleegzorg +21 j</t>
  </si>
  <si>
    <t>Ondersteunend -21 j</t>
  </si>
  <si>
    <t>Crisis -21 j</t>
  </si>
  <si>
    <t>Perspectiefzoekend -21 j</t>
  </si>
  <si>
    <t>Perspectiefbiedend -21 j</t>
  </si>
  <si>
    <t>waarvan behandelings-pleegzorg -21 j</t>
  </si>
  <si>
    <t>Ondersteunend tot</t>
  </si>
  <si>
    <t>Crisis tot</t>
  </si>
  <si>
    <t>Perspectiefzoekend tot</t>
  </si>
  <si>
    <t>Perspectiefbiedend tot</t>
  </si>
  <si>
    <t>waarvan behandelings- pleegzorg tot</t>
  </si>
  <si>
    <t>omzetting vte</t>
  </si>
  <si>
    <t>omzetting vte (BHPZ subsidies)</t>
  </si>
  <si>
    <t>Onderaan vindt u het aantal vte waarop e recht heeft volgens de maand, het jaartot is gebaseerd op het gemiddelde.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</si>
</sst>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"/>
        <bgColor theme="4" tint="0.799981688894314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rgb="FF0F8D7D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applyNumberFormat="1" fontId="1" applyFont="0" fillId="0" applyFill="0" borderId="0" applyBorder="0" applyProtection="0" applyAlignment="0"/>
    <xf numFmtId="0" fontId="5" applyFont="1" fillId="0" borderId="0"/>
  </cellStyleXfs>
  <cellXfs count="89">
    <xf numFmtId="0" fontId="0" fillId="0" borderId="0" xfId="0"/>
    <xf numFmtId="0" fontId="3" applyFont="1" fillId="0" borderId="0" xfId="0" applyAlignment="1">
      <alignment horizontal="center"/>
    </xf>
    <xf numFmtId="0" fontId="4" applyFont="1" fillId="0" borderId="0" xfId="0"/>
    <xf numFmtId="0" fontId="0" fillId="0" borderId="0" xfId="0" applyAlignment="1">
      <alignment horizontal="center"/>
    </xf>
    <xf numFmtId="0" fontId="2" applyFont="1" fillId="2" applyFill="1" borderId="1" applyBorder="1" xfId="0" applyAlignment="1">
      <alignment horizontal="center"/>
    </xf>
    <xf numFmtId="0" fontId="6" applyFont="1" fillId="3" applyFill="1" borderId="1" applyBorder="1" xfId="2" applyAlignment="1">
      <alignment horizontal="center" vertical="center"/>
    </xf>
    <xf numFmtId="3" applyNumberFormat="1" fontId="6" applyFont="1" fillId="0" borderId="5" applyBorder="1" xfId="2" applyAlignment="1">
      <alignment horizontal="center" vertical="center"/>
    </xf>
    <xf numFmtId="3" applyNumberFormat="1" fontId="2" applyFont="1" fillId="0" borderId="5" applyBorder="1" xfId="0" applyAlignment="1">
      <alignment horizontal="center"/>
    </xf>
    <xf numFmtId="3" applyNumberFormat="1" fontId="2" applyFont="1" fillId="2" applyFill="1" borderId="1" applyBorder="1" xfId="0" applyAlignment="1">
      <alignment horizontal="center"/>
    </xf>
    <xf numFmtId="0" fontId="6" applyFont="1" fillId="3" applyFill="1" borderId="3" applyBorder="1" xfId="2" applyAlignment="1">
      <alignment vertical="center"/>
    </xf>
    <xf numFmtId="0" fontId="6" applyFont="1" fillId="3" applyFill="1" borderId="6" applyBorder="1" xfId="2" applyAlignment="1">
      <alignment vertical="center"/>
    </xf>
    <xf numFmtId="3" applyNumberFormat="1" fontId="6" applyFont="1" fillId="0" borderId="7" applyBorder="1" xfId="2" applyAlignment="1">
      <alignment horizontal="center" vertical="center"/>
    </xf>
    <xf numFmtId="0" fontId="6" applyFont="1" fillId="3" applyFill="1" borderId="6" applyBorder="1" xfId="2" applyAlignment="1">
      <alignment horizontal="center" vertical="center"/>
    </xf>
    <xf numFmtId="0" fontId="0" fillId="4" applyFill="1" borderId="8" applyBorder="1" xfId="0"/>
    <xf numFmtId="3" applyNumberFormat="1" fontId="5" applyFont="1" fillId="0" borderId="5" applyBorder="1" xfId="2" applyAlignment="1">
      <alignment horizontal="center" vertical="center"/>
    </xf>
    <xf numFmtId="3" applyNumberFormat="1" fontId="0" fillId="0" borderId="5" applyBorder="1" xfId="0" applyAlignment="1">
      <alignment horizontal="center"/>
    </xf>
    <xf numFmtId="3" applyNumberFormat="1" fontId="6" applyFont="1" fillId="0" borderId="1" applyBorder="1" xfId="2" applyAlignment="1">
      <alignment horizontal="center" vertical="center"/>
    </xf>
    <xf numFmtId="0" fontId="2" applyFont="1" fillId="0" borderId="6" applyBorder="1" xfId="0" applyAlignment="1">
      <alignment horizontal="center" vertical="center"/>
    </xf>
    <xf numFmtId="0" fontId="2" applyFont="1" fillId="0" borderId="5" applyBorder="1" xfId="0" applyAlignment="1">
      <alignment horizontal="center" vertical="center"/>
    </xf>
    <xf numFmtId="3" applyNumberFormat="1" fontId="2" applyFont="1" fillId="0" borderId="5" applyBorder="1" xfId="0" applyAlignment="1">
      <alignment horizontal="center" vertical="center"/>
    </xf>
    <xf numFmtId="0" fontId="2" applyFont="1" fillId="0" borderId="13" applyBorder="1" xfId="0" applyAlignment="1">
      <alignment horizontal="center" vertical="center"/>
    </xf>
    <xf numFmtId="0" fontId="2" applyFont="1" fillId="0" borderId="7" applyBorder="1" xfId="0" applyAlignment="1">
      <alignment horizontal="center" vertical="center"/>
    </xf>
    <xf numFmtId="3" applyNumberFormat="1" fontId="2" applyFont="1" fillId="0" borderId="7" applyBorder="1" xfId="0" applyAlignment="1">
      <alignment horizontal="center" vertical="center"/>
    </xf>
    <xf numFmtId="3" applyNumberFormat="1" fontId="2" applyFont="1" fillId="0" borderId="7" applyBorder="1" xfId="0" applyAlignment="1">
      <alignment horizontal="center"/>
    </xf>
    <xf numFmtId="3" applyNumberFormat="1" fontId="2" applyFont="1" fillId="0" borderId="8" applyBorder="1" xfId="0" applyAlignment="1">
      <alignment horizontal="center"/>
    </xf>
    <xf numFmtId="9" applyNumberFormat="1" fontId="2" applyFont="1" fillId="2" applyFill="1" borderId="1" applyBorder="1" xfId="1" applyAlignment="1">
      <alignment horizontal="center"/>
    </xf>
    <xf numFmtId="9" applyNumberFormat="1" fontId="6" applyFont="1" fillId="0" applyFill="1" borderId="6" applyBorder="1" xfId="1" applyAlignment="1">
      <alignment horizontal="center"/>
    </xf>
    <xf numFmtId="3" applyNumberFormat="1" fontId="6" applyFont="1" fillId="0" borderId="13" applyBorder="1" xfId="2" applyAlignment="1">
      <alignment horizontal="center"/>
    </xf>
    <xf numFmtId="3" applyNumberFormat="1" fontId="6" applyFont="1" fillId="0" borderId="7" applyBorder="1" xfId="2" applyAlignment="1">
      <alignment horizontal="center"/>
    </xf>
    <xf numFmtId="9" applyNumberFormat="1" fontId="6" applyFont="1" fillId="0" applyFill="1" borderId="13" applyBorder="1" xfId="1" applyAlignment="1">
      <alignment horizontal="center"/>
    </xf>
    <xf numFmtId="9" applyNumberFormat="1" fontId="6" applyFont="1" fillId="0" applyFill="1" borderId="7" applyBorder="1" xfId="1" applyAlignment="1">
      <alignment horizontal="center"/>
    </xf>
    <xf numFmtId="0" fontId="2" applyFont="1" fillId="2" applyFill="1" borderId="1" applyBorder="1" xfId="0" applyAlignment="1">
      <alignment horizontal="center" vertical="center"/>
    </xf>
    <xf numFmtId="3" applyNumberFormat="1" fontId="6" applyFont="1" fillId="0" borderId="2" applyBorder="1" xfId="2" applyAlignment="1">
      <alignment horizontal="center"/>
    </xf>
    <xf numFmtId="9" applyNumberFormat="1" fontId="6" applyFont="1" fillId="0" applyFill="1" borderId="2" applyBorder="1" xfId="1" applyAlignment="1">
      <alignment horizontal="center"/>
    </xf>
    <xf numFmtId="9" applyNumberFormat="1" fontId="6" applyFont="1" fillId="0" applyFill="1" borderId="1" applyBorder="1" xfId="1" applyAlignment="1">
      <alignment horizontal="center"/>
    </xf>
    <xf numFmtId="9" applyNumberFormat="1" fontId="2" applyFont="1" fillId="0" borderId="6" applyBorder="1" xfId="0" applyAlignment="1">
      <alignment horizontal="center" vertical="center"/>
    </xf>
    <xf numFmtId="9" applyNumberFormat="1" fontId="2" applyFont="1" fillId="0" borderId="5" applyBorder="1" xfId="0" applyAlignment="1">
      <alignment horizontal="center" vertical="center"/>
    </xf>
    <xf numFmtId="9" applyNumberFormat="1" fontId="2" applyFont="1" fillId="0" borderId="8" applyBorder="1" xfId="0" applyAlignment="1">
      <alignment horizontal="center" vertical="center"/>
    </xf>
    <xf numFmtId="0" fontId="0" fillId="0" borderId="1" applyBorder="1" xfId="0" applyAlignment="1">
      <alignment horizontal="center" vertical="center"/>
    </xf>
    <xf numFmtId="0" fontId="2" applyFont="1" fillId="2" applyFill="1" borderId="1" applyBorder="1" xfId="0" applyAlignment="1">
      <alignment horizontal="right" vertical="center"/>
    </xf>
    <xf numFmtId="0" fontId="2" applyFont="1" fillId="2" applyFill="1" borderId="1" applyBorder="1" xfId="0" applyAlignment="1">
      <alignment horizontal="left" vertical="center"/>
    </xf>
    <xf numFmtId="0" fontId="8" applyFont="1" fillId="6" applyFill="1" borderId="1" applyBorder="1" xfId="0" applyAlignment="1">
      <alignment horizontal="center" vertical="center" wrapText="1"/>
    </xf>
    <xf numFmtId="2" applyNumberFormat="1" fontId="8" applyFont="1" fillId="6" applyFill="1" borderId="1" applyBorder="1" xfId="0" applyAlignment="1">
      <alignment horizontal="center" vertical="center" wrapText="1"/>
    </xf>
    <xf numFmtId="0" fontId="3" applyFont="1" fillId="0" borderId="0" xfId="0" applyAlignment="1">
      <alignment horizontal="center"/>
    </xf>
    <xf numFmtId="0" fontId="6" applyFont="1" fillId="3" applyFill="1" borderId="13" applyBorder="1" xfId="2" applyAlignment="1">
      <alignment horizontal="center" vertical="center"/>
    </xf>
    <xf numFmtId="0" fontId="6" applyFont="1" fillId="3" applyFill="1" borderId="9" applyBorder="1" xfId="2" applyAlignment="1">
      <alignment horizontal="center" vertical="center"/>
    </xf>
    <xf numFmtId="0" fontId="6" applyFont="1" fillId="3" applyFill="1" borderId="10" applyBorder="1" xfId="2" applyAlignment="1">
      <alignment horizontal="center" vertical="center"/>
    </xf>
    <xf numFmtId="0" fontId="6" applyFont="1" fillId="4" applyFill="1" borderId="3" applyBorder="1" xfId="2" applyAlignment="1">
      <alignment horizontal="center" vertical="center"/>
    </xf>
    <xf numFmtId="0" fontId="6" applyFont="1" fillId="4" applyFill="1" borderId="4" applyBorder="1" xfId="2" applyAlignment="1">
      <alignment horizontal="center" vertical="center"/>
    </xf>
    <xf numFmtId="0" fontId="2" applyFont="1" fillId="4" applyFill="1" borderId="3" applyBorder="1" xfId="0" applyAlignment="1">
      <alignment horizontal="center" wrapText="1"/>
    </xf>
    <xf numFmtId="0" fontId="2" applyFont="1" fillId="4" applyFill="1" borderId="4" applyBorder="1" xfId="0" applyAlignment="1">
      <alignment horizontal="center" wrapText="1"/>
    </xf>
    <xf numFmtId="0" fontId="9" applyFont="1" fillId="5" applyFill="1" borderId="9" applyBorder="1" xfId="0" applyAlignment="1">
      <alignment horizontal="center" vertical="center" wrapText="1"/>
    </xf>
    <xf numFmtId="0" fontId="9" applyFont="1" fillId="5" applyFill="1" borderId="11" applyBorder="1" xfId="0" applyAlignment="1">
      <alignment horizontal="center" vertical="center" wrapText="1"/>
    </xf>
    <xf numFmtId="0" fontId="7" applyFont="1" fillId="5" applyFill="1" borderId="10" applyBorder="1" xfId="0" applyAlignment="1">
      <alignment horizontal="center" vertical="center" wrapText="1"/>
    </xf>
    <xf numFmtId="0" fontId="7" applyFont="1" fillId="5" applyFill="1" borderId="12" applyBorder="1" xfId="0" applyAlignment="1">
      <alignment horizontal="center" vertical="center" wrapText="1"/>
    </xf>
    <xf numFmtId="0" fontId="10" applyFont="1" fillId="0" borderId="0" xfId="0" applyAlignment="1">
      <alignment horizontal="left"/>
    </xf>
    <xf numFmtId="0" fontId="10" applyFont="1" fillId="0" borderId="0" xfId="0" applyAlignment="1">
      <alignment horizontal="right"/>
    </xf>
    <xf numFmtId="0" fontId="11" applyFont="1" fillId="0" borderId="0" xfId="0" applyAlignment="1">
      <alignment horizontal="right"/>
    </xf>
    <xf numFmtId="17" applyNumberFormat="1" fontId="2" applyFont="1" fillId="0" borderId="1" applyBorder="1" xfId="0" quotePrefix="1" applyAlignment="1">
      <alignment horizontal="right"/>
    </xf>
    <xf numFmtId="17" applyNumberFormat="1" fontId="2" applyFont="1" fillId="0" borderId="1" applyBorder="1" xfId="0" applyAlignment="1">
      <alignment horizontal="right"/>
    </xf>
    <xf numFmtId="0" fontId="2" applyFont="1" fillId="0" borderId="1" applyBorder="1" xfId="0" applyAlignment="1">
      <alignment horizontal="right"/>
    </xf>
    <xf numFmtId="0" fontId="2" applyFont="1" fillId="0" borderId="7" applyBorder="1" xfId="0" applyAlignment="1">
      <alignment horizontal="right"/>
    </xf>
    <xf numFmtId="0" fontId="12" applyFont="1" fillId="7" applyFill="1" borderId="1" applyBorder="1" xfId="0" applyAlignment="1">
      <alignment horizontal="left"/>
    </xf>
    <xf numFmtId="0" fontId="12" applyFont="1" fillId="0" borderId="1" applyBorder="1" xfId="0" applyAlignment="1">
      <alignment horizontal="right"/>
    </xf>
    <xf numFmtId="1" applyNumberFormat="1" fontId="12" applyFont="1" fillId="0" borderId="1" applyBorder="1" xfId="0"/>
    <xf numFmtId="0" fontId="12" applyFont="1" fillId="7" applyFill="1" borderId="14" applyBorder="1" xfId="0" applyAlignment="1">
      <alignment horizontal="left" wrapText="1"/>
    </xf>
    <xf numFmtId="1" applyNumberFormat="1" fontId="12" applyFont="1" fillId="0" borderId="14" applyBorder="1" xfId="0"/>
    <xf numFmtId="0" fontId="12" applyFont="1" fillId="7" applyFill="1" borderId="15" applyBorder="1" xfId="0" applyAlignment="1">
      <alignment horizontal="left"/>
    </xf>
    <xf numFmtId="1" applyNumberFormat="1" fontId="12" applyFont="1" fillId="0" borderId="8" applyBorder="1" xfId="0"/>
    <xf numFmtId="0" fontId="14" applyFont="1" fillId="0" borderId="0" xfId="0"/>
    <xf numFmtId="0" fontId="12" applyFont="1" fillId="7" applyFill="1" borderId="16" applyBorder="1" xfId="0" applyAlignment="1">
      <alignment horizontal="left"/>
    </xf>
    <xf numFmtId="0" fontId="12" applyFont="1" fillId="7" applyFill="1" borderId="17" applyBorder="1" xfId="0" applyAlignment="1">
      <alignment horizontal="left" wrapText="1"/>
    </xf>
    <xf numFmtId="17" applyNumberFormat="1" fontId="2" applyFont="1" fillId="0" borderId="0" xfId="0"/>
    <xf numFmtId="0" fontId="12" applyFont="1" fillId="7" applyFill="1" borderId="18" applyBorder="1" xfId="0" applyAlignment="1">
      <alignment horizontal="left" wrapText="1"/>
    </xf>
    <xf numFmtId="0" fontId="12" applyFont="1" fillId="8" applyFill="1" borderId="19" applyBorder="1" xfId="0" applyAlignment="1">
      <alignment horizontal="left" wrapText="1"/>
    </xf>
    <xf numFmtId="0" fontId="13" applyFont="1" fillId="8" applyFill="1" borderId="19" applyBorder="1" xfId="0" applyAlignment="1">
      <alignment horizontal="left" wrapText="1"/>
    </xf>
    <xf numFmtId="0" fontId="12" applyFont="1" fillId="8" applyFill="1" borderId="20" applyBorder="1" xfId="0" applyAlignment="1">
      <alignment horizontal="left" wrapText="1"/>
    </xf>
    <xf numFmtId="0" fontId="12" applyFont="1" fillId="7" applyFill="1" borderId="21" applyBorder="1" xfId="0" applyAlignment="1">
      <alignment horizontal="left" wrapText="1"/>
    </xf>
    <xf numFmtId="3" applyNumberFormat="1" fontId="12" applyFont="1" fillId="0" borderId="6" applyBorder="1" xfId="0" applyAlignment="1">
      <alignment horizontal="right"/>
    </xf>
    <xf numFmtId="3" applyNumberFormat="1" fontId="13" applyFont="1" fillId="0" borderId="6" applyBorder="1" xfId="0" applyAlignment="1">
      <alignment horizontal="right"/>
    </xf>
    <xf numFmtId="3" applyNumberFormat="1" fontId="15" applyFont="1" fillId="0" borderId="6" applyBorder="1" xfId="0" applyAlignment="1">
      <alignment horizontal="right"/>
    </xf>
    <xf numFmtId="3" applyNumberFormat="1" fontId="0" fillId="0" borderId="0" xfId="0"/>
    <xf numFmtId="0" fontId="12" applyFont="1" fillId="7" applyFill="1" borderId="22" applyBorder="1" xfId="0" applyAlignment="1">
      <alignment horizontal="left"/>
    </xf>
    <xf numFmtId="2" applyNumberFormat="1" fontId="12" applyFont="1" fillId="0" borderId="23" applyBorder="1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applyFont="1" fillId="0" borderId="0" xfId="0" applyAlignment="1">
      <alignment horizontal="left"/>
    </xf>
    <xf numFmtId="0" fontId="0" fillId="0" borderId="0" xfId="0" applyAlignment="1">
      <alignment horizontal="right" wrapText="1"/>
    </xf>
    <xf numFmtId="3" applyNumberFormat="1" fontId="0" fillId="0" borderId="0" xfId="0" applyAlignment="1">
      <alignment horizontal="right"/>
    </xf>
  </cellXfs>
  <cellStyles count="3">
    <cellStyle name="Procent" xfId="1" builtinId="5"/>
    <cellStyle name="Standaard" xfId="0" builtinId="0"/>
    <cellStyle name="Standaard 2" xfId="2" xr:uid="{59441CF7-766E-41D5-8EEE-998E839AF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299E-02A8-433C-90C7-50C42CE12B43}">
  <sheetPr codeName="Blad17"/>
  <dimension ref="A1:K52"/>
  <sheetViews>
    <sheetView tabSelected="1" zoomScaleNormal="100" workbookViewId="0">
      <selection activeCell="L19" sqref="L19"/>
    </sheetView>
  </sheetViews>
  <sheetFormatPr defaultRowHeight="15" x14ac:dyDescent="0.25"/>
  <cols>
    <col min="1" max="1" width="2.28515625" customWidth="1"/>
    <col min="2" max="2" bestFit="1" width="44.5703125" customWidth="1"/>
    <col min="3" max="3" bestFit="1" width="22" customWidth="1"/>
    <col min="4" max="4" bestFit="1" width="19" customWidth="1"/>
    <col min="5" max="5" width="18" customWidth="1"/>
    <col min="6" max="6" width="14.140625" customWidth="1"/>
    <col min="7" max="7" width="14.42578125" customWidth="1"/>
    <col min="10" max="10" width="21.28515625" customWidth="1"/>
  </cols>
  <sheetData>
    <row r="1">
      <c r="B1" s="1" t="s">
        <v>0</v>
      </c>
      <c r="D1" s="2"/>
      <c r="E1" s="2"/>
      <c r="F1" s="43"/>
      <c r="G1" s="43"/>
    </row>
    <row r="2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J2" s="40" t="s">
        <v>7</v>
      </c>
    </row>
    <row r="3">
      <c r="B3" s="12" t="s">
        <v>8</v>
      </c>
      <c r="C3" s="44" t="s">
        <v>9</v>
      </c>
      <c r="D3" s="45"/>
      <c r="E3" s="45"/>
      <c r="F3" s="45"/>
      <c r="G3" s="46"/>
      <c r="J3" s="39" t="s">
        <v>10</v>
      </c>
      <c r="K3" s="38">
        <v>283</v>
      </c>
    </row>
    <row r="4">
      <c r="B4" s="17" t="s">
        <v>11</v>
      </c>
      <c r="C4" s="17">
        <v>1</v>
      </c>
      <c r="D4" s="17">
        <v>10</v>
      </c>
      <c r="E4" s="17">
        <v>407</v>
      </c>
      <c r="F4" s="20">
        <v>77</v>
      </c>
      <c r="G4" s="17">
        <f>SUM(C4:F4)</f>
        <v>0</v>
      </c>
      <c r="J4" s="39"/>
      <c r="K4" s="38"/>
    </row>
    <row r="5">
      <c r="B5" s="18" t="s">
        <v>12</v>
      </c>
      <c r="C5" s="18">
        <v>0</v>
      </c>
      <c r="D5" s="18">
        <v>0</v>
      </c>
      <c r="E5" s="18">
        <v>0</v>
      </c>
      <c r="F5" s="21">
        <v>0</v>
      </c>
      <c r="G5" s="18">
        <f ref="G5:G11" t="shared" si="0">SUM(C5:F5)</f>
        <v>0</v>
      </c>
      <c r="J5" s="39"/>
      <c r="K5" s="38"/>
    </row>
    <row r="6">
      <c r="B6" s="6" t="s">
        <v>13</v>
      </c>
      <c r="C6" s="6">
        <v>0</v>
      </c>
      <c r="D6" s="6">
        <v>12</v>
      </c>
      <c r="E6" s="6">
        <v>304</v>
      </c>
      <c r="F6" s="11">
        <v>108</v>
      </c>
      <c r="G6" s="18">
        <f t="shared" si="0"/>
        <v>0</v>
      </c>
      <c r="J6" s="39"/>
      <c r="K6" s="38"/>
    </row>
    <row r="7">
      <c r="B7" s="6" t="s">
        <v>14</v>
      </c>
      <c r="C7" s="6">
        <v>3</v>
      </c>
      <c r="D7" s="6">
        <v>10</v>
      </c>
      <c r="E7" s="6">
        <v>744</v>
      </c>
      <c r="F7" s="11">
        <v>234</v>
      </c>
      <c r="G7" s="18">
        <f t="shared" si="0"/>
        <v>0</v>
      </c>
      <c r="J7" s="39"/>
      <c r="K7" s="38"/>
    </row>
    <row r="8">
      <c r="B8" s="6" t="s">
        <v>15</v>
      </c>
      <c r="C8" s="6">
        <v>0</v>
      </c>
      <c r="D8" s="6">
        <v>0</v>
      </c>
      <c r="E8" s="6">
        <v>0</v>
      </c>
      <c r="F8" s="11">
        <v>0</v>
      </c>
      <c r="G8" s="18">
        <f t="shared" si="0"/>
        <v>0</v>
      </c>
      <c r="J8" s="39"/>
      <c r="K8" s="38"/>
    </row>
    <row r="9">
      <c r="B9" s="6" t="s">
        <v>16</v>
      </c>
      <c r="C9" s="6">
        <v>1</v>
      </c>
      <c r="D9" s="6">
        <v>12</v>
      </c>
      <c r="E9" s="6">
        <v>57</v>
      </c>
      <c r="F9" s="11">
        <v>28</v>
      </c>
      <c r="G9" s="18">
        <f t="shared" si="0"/>
        <v>0</v>
      </c>
    </row>
    <row r="10">
      <c r="B10" s="6" t="s">
        <v>17</v>
      </c>
      <c r="C10" s="6">
        <v>0</v>
      </c>
      <c r="D10" s="6">
        <v>6</v>
      </c>
      <c r="E10" s="6">
        <v>224</v>
      </c>
      <c r="F10" s="11">
        <v>60</v>
      </c>
      <c r="G10" s="18">
        <f t="shared" si="0"/>
        <v>0</v>
      </c>
    </row>
    <row r="11">
      <c r="B11" s="6" t="s">
        <v>18</v>
      </c>
      <c r="C11" s="19">
        <v>0</v>
      </c>
      <c r="D11" s="19">
        <v>10</v>
      </c>
      <c r="E11" s="19">
        <v>288</v>
      </c>
      <c r="F11" s="22">
        <v>91</v>
      </c>
      <c r="G11" s="18">
        <f t="shared" si="0"/>
        <v>0</v>
      </c>
    </row>
    <row r="12">
      <c r="B12" s="6"/>
      <c r="C12" s="7"/>
      <c r="D12" s="7"/>
      <c r="E12" s="7"/>
      <c r="F12" s="23"/>
      <c r="G12" s="24"/>
    </row>
    <row r="13">
      <c r="B13" s="16" t="s">
        <v>19</v>
      </c>
      <c r="C13" s="16">
        <f>SUM(C14:C21)</f>
        <v>0</v>
      </c>
      <c r="D13" s="16">
        <f>SUM(D14:D21)</f>
        <v>0</v>
      </c>
      <c r="E13" s="16">
        <f>SUM(E14:E21)</f>
        <v>0</v>
      </c>
      <c r="F13" s="16">
        <f>SUM(F14:F21)</f>
        <v>0</v>
      </c>
      <c r="G13" s="16">
        <f>SUM(G14:G21)</f>
        <v>0</v>
      </c>
    </row>
    <row r="14">
      <c r="B14" s="14" t="s">
        <v>11</v>
      </c>
      <c r="C14" s="14">
        <v>0</v>
      </c>
      <c r="D14" s="14">
        <v>0</v>
      </c>
      <c r="E14" s="14">
        <v>30</v>
      </c>
      <c r="F14" s="14">
        <v>8</v>
      </c>
      <c r="G14" s="14">
        <f>SUM(C14:F14)</f>
        <v>0</v>
      </c>
    </row>
    <row r="15">
      <c r="B15" s="14" t="s">
        <v>12</v>
      </c>
      <c r="C15" s="14">
        <v>0</v>
      </c>
      <c r="D15" s="14">
        <v>0</v>
      </c>
      <c r="E15" s="14">
        <v>0</v>
      </c>
      <c r="F15" s="14">
        <v>0</v>
      </c>
      <c r="G15" s="14">
        <f ref="G15:G21" t="shared" si="1">SUM(C15:F15)</f>
        <v>0</v>
      </c>
    </row>
    <row r="16">
      <c r="B16" s="14" t="s">
        <v>13</v>
      </c>
      <c r="C16" s="14">
        <v>0</v>
      </c>
      <c r="D16" s="14">
        <v>0</v>
      </c>
      <c r="E16" s="14">
        <v>13</v>
      </c>
      <c r="F16" s="14">
        <v>3</v>
      </c>
      <c r="G16" s="14">
        <f t="shared" si="1"/>
        <v>0</v>
      </c>
    </row>
    <row r="17">
      <c r="B17" s="14" t="s">
        <v>14</v>
      </c>
      <c r="C17" s="14">
        <v>0</v>
      </c>
      <c r="D17" s="14">
        <v>1</v>
      </c>
      <c r="E17" s="14">
        <v>83</v>
      </c>
      <c r="F17" s="14">
        <v>22</v>
      </c>
      <c r="G17" s="14">
        <f t="shared" si="1"/>
        <v>0</v>
      </c>
    </row>
    <row r="18">
      <c r="B18" s="14" t="s">
        <v>15</v>
      </c>
      <c r="C18" s="15">
        <v>0</v>
      </c>
      <c r="D18" s="15">
        <v>0</v>
      </c>
      <c r="E18" s="15">
        <v>0</v>
      </c>
      <c r="F18" s="15">
        <v>0</v>
      </c>
      <c r="G18" s="14">
        <f t="shared" si="1"/>
        <v>0</v>
      </c>
    </row>
    <row r="19">
      <c r="B19" s="14" t="s">
        <v>16</v>
      </c>
      <c r="C19" s="15">
        <v>0</v>
      </c>
      <c r="D19" s="15">
        <v>0</v>
      </c>
      <c r="E19" s="15">
        <v>0</v>
      </c>
      <c r="F19" s="15">
        <v>1</v>
      </c>
      <c r="G19" s="14">
        <f t="shared" si="1"/>
        <v>0</v>
      </c>
    </row>
    <row r="20">
      <c r="B20" s="14" t="s">
        <v>17</v>
      </c>
      <c r="C20" s="15">
        <v>0</v>
      </c>
      <c r="D20" s="15">
        <v>1</v>
      </c>
      <c r="E20" s="15">
        <v>3</v>
      </c>
      <c r="F20" s="15">
        <v>4</v>
      </c>
      <c r="G20" s="14">
        <f t="shared" si="1"/>
        <v>0</v>
      </c>
    </row>
    <row r="21">
      <c r="B21" s="14" t="s">
        <v>18</v>
      </c>
      <c r="C21" s="15">
        <v>0</v>
      </c>
      <c r="D21" s="15">
        <v>0</v>
      </c>
      <c r="E21" s="15">
        <v>25</v>
      </c>
      <c r="F21" s="15">
        <v>6</v>
      </c>
      <c r="G21" s="14">
        <f t="shared" si="1"/>
        <v>0</v>
      </c>
    </row>
    <row r="22">
      <c r="B22" s="6"/>
      <c r="C22" s="15"/>
      <c r="D22" s="15"/>
      <c r="E22" s="15"/>
      <c r="F22" s="15"/>
      <c r="G22" s="15"/>
    </row>
    <row r="23">
      <c r="B23" s="16" t="s">
        <v>20</v>
      </c>
      <c r="C23" s="8">
        <f>SUM(C4:C11)</f>
        <v>0</v>
      </c>
      <c r="D23" s="8">
        <f ref="D23:G23" t="shared" si="2">SUM(D4:D11)</f>
        <v>0</v>
      </c>
      <c r="E23" s="8">
        <f t="shared" si="2"/>
        <v>0</v>
      </c>
      <c r="F23" s="8">
        <f t="shared" si="2"/>
        <v>0</v>
      </c>
      <c r="G23" s="8">
        <f t="shared" si="2"/>
        <v>0</v>
      </c>
    </row>
    <row r="25">
      <c r="B25" s="4" t="s">
        <v>21</v>
      </c>
      <c r="C25" s="4" t="s">
        <v>22</v>
      </c>
      <c r="D25" s="4" t="s">
        <v>23</v>
      </c>
      <c r="E25" s="4" t="s">
        <v>24</v>
      </c>
    </row>
    <row r="26">
      <c r="B26" s="5" t="s">
        <v>8</v>
      </c>
      <c r="C26" s="9"/>
      <c r="D26" s="10"/>
      <c r="E26" s="10"/>
    </row>
    <row r="27">
      <c r="B27" s="17" t="s">
        <v>11</v>
      </c>
      <c r="C27" s="27">
        <v>27</v>
      </c>
      <c r="D27" s="29">
        <f>IFERROR(C27/$C$36,0)</f>
        <v>0</v>
      </c>
      <c r="E27" s="26">
        <f>IFERROR(G4/$G$23,0)</f>
        <v>0</v>
      </c>
    </row>
    <row r="28">
      <c r="B28" s="18" t="s">
        <v>12</v>
      </c>
      <c r="C28" s="28">
        <v>0</v>
      </c>
      <c r="D28" s="30">
        <f>IFERROR(C28/$C$36,0)</f>
        <v>0</v>
      </c>
      <c r="E28" s="26">
        <f ref="E28:E34" t="shared" si="3">IFERROR(G5/$G$23,0)</f>
        <v>0</v>
      </c>
    </row>
    <row r="29">
      <c r="B29" s="6" t="s">
        <v>13</v>
      </c>
      <c r="C29" s="28">
        <v>37</v>
      </c>
      <c r="D29" s="30">
        <f>IFERROR(C29/$C$36,0)</f>
        <v>0</v>
      </c>
      <c r="E29" s="26">
        <f t="shared" si="3"/>
        <v>0</v>
      </c>
    </row>
    <row r="30">
      <c r="B30" s="6" t="s">
        <v>14</v>
      </c>
      <c r="C30" s="28">
        <v>69</v>
      </c>
      <c r="D30" s="30">
        <f ref="D30:D34" t="shared" si="4">IFERROR(C30/$C$36,0)</f>
        <v>0</v>
      </c>
      <c r="E30" s="26">
        <f t="shared" si="3"/>
        <v>0</v>
      </c>
    </row>
    <row r="31">
      <c r="B31" s="6" t="s">
        <v>15</v>
      </c>
      <c r="C31" s="28">
        <v>0</v>
      </c>
      <c r="D31" s="30">
        <f t="shared" si="4"/>
        <v>0</v>
      </c>
      <c r="E31" s="26">
        <f t="shared" si="3"/>
        <v>0</v>
      </c>
    </row>
    <row r="32">
      <c r="B32" s="6" t="s">
        <v>16</v>
      </c>
      <c r="C32" s="28">
        <v>3</v>
      </c>
      <c r="D32" s="30">
        <f t="shared" si="4"/>
        <v>0</v>
      </c>
      <c r="E32" s="26">
        <f t="shared" si="3"/>
        <v>0</v>
      </c>
    </row>
    <row r="33">
      <c r="B33" s="6" t="s">
        <v>17</v>
      </c>
      <c r="C33" s="28">
        <v>29</v>
      </c>
      <c r="D33" s="30">
        <f t="shared" si="4"/>
        <v>0</v>
      </c>
      <c r="E33" s="26">
        <f t="shared" si="3"/>
        <v>0</v>
      </c>
    </row>
    <row r="34">
      <c r="B34" s="6" t="s">
        <v>18</v>
      </c>
      <c r="C34" s="28">
        <v>25</v>
      </c>
      <c r="D34" s="30">
        <f t="shared" si="4"/>
        <v>0</v>
      </c>
      <c r="E34" s="26">
        <f t="shared" si="3"/>
        <v>0</v>
      </c>
    </row>
    <row r="35">
      <c r="B35" s="16" t="s">
        <v>25</v>
      </c>
      <c r="C35" s="32">
        <v>2</v>
      </c>
      <c r="D35" s="33">
        <f>IFERROR(C35/$C$36,0)</f>
        <v>0</v>
      </c>
      <c r="E35" s="34">
        <f>IFERROR(G12/$G$23,0)</f>
        <v>0</v>
      </c>
    </row>
    <row r="36">
      <c r="B36" s="31" t="s">
        <v>20</v>
      </c>
      <c r="C36" s="8">
        <f>SUM(C27:C34)</f>
        <v>0</v>
      </c>
      <c r="D36" s="25">
        <f>SUM(D27:D34)</f>
        <v>0</v>
      </c>
      <c r="E36" s="25">
        <f>SUM(E27:E34)</f>
        <v>0</v>
      </c>
    </row>
    <row r="39">
      <c r="B39" s="4" t="s">
        <v>26</v>
      </c>
    </row>
    <row r="40">
      <c r="B40" s="12" t="s">
        <v>8</v>
      </c>
      <c r="C40" s="12" t="s">
        <v>27</v>
      </c>
      <c r="D40" s="2"/>
    </row>
    <row r="41">
      <c r="B41" s="20" t="s">
        <v>11</v>
      </c>
      <c r="C41" s="35">
        <f>IFERROR(C27/G4,0)</f>
        <v>0</v>
      </c>
      <c r="D41" s="2"/>
    </row>
    <row r="42">
      <c r="B42" s="21" t="s">
        <v>12</v>
      </c>
      <c r="C42" s="36">
        <f>IFERROR(C28/G5,0)</f>
        <v>0</v>
      </c>
      <c r="D42" s="2"/>
    </row>
    <row r="43">
      <c r="B43" s="11" t="s">
        <v>13</v>
      </c>
      <c r="C43" s="36">
        <f>IFERROR(C29/G6,0)</f>
        <v>0</v>
      </c>
      <c r="D43" s="2"/>
    </row>
    <row r="44">
      <c r="B44" s="11" t="s">
        <v>14</v>
      </c>
      <c r="C44" s="36">
        <f>IFERROR(C30/G7,0)</f>
        <v>0</v>
      </c>
      <c r="D44" s="2"/>
    </row>
    <row r="45">
      <c r="B45" s="11" t="s">
        <v>15</v>
      </c>
      <c r="C45" s="36">
        <f>IFERROR(C31/G8,0)</f>
        <v>0</v>
      </c>
    </row>
    <row r="46">
      <c r="B46" s="11" t="s">
        <v>16</v>
      </c>
      <c r="C46" s="36">
        <f>IFERROR(C32/G9,0)</f>
        <v>0</v>
      </c>
      <c r="D46" s="47" t="s">
        <v>28</v>
      </c>
      <c r="E46" s="47"/>
      <c r="F46" s="48"/>
    </row>
    <row r="47">
      <c r="B47" s="11" t="s">
        <v>17</v>
      </c>
      <c r="C47" s="36">
        <f>IFERROR(C33/G10,0)</f>
        <v>0</v>
      </c>
      <c r="D47" s="49" t="s">
        <v>29</v>
      </c>
      <c r="E47" s="50"/>
      <c r="F47" s="13">
        <f>(D23+E23)*0.15</f>
        <v>0</v>
      </c>
    </row>
    <row r="48" ht="15.6" customHeight="1">
      <c r="B48" s="11" t="s">
        <v>30</v>
      </c>
      <c r="C48" s="37">
        <f>IFERROR(C34/G11,0)</f>
        <v>0</v>
      </c>
      <c r="D48" s="51" t="s">
        <v>31</v>
      </c>
      <c r="E48" s="51"/>
      <c r="F48" s="53">
        <f>+F23*0.08+C23*0.24+D23*0.08+E23*0.08+IF( C36&gt; (D23+E23)*0.15, (D23+E23)*0.15, C36*0.15)</f>
        <v>0</v>
      </c>
    </row>
    <row r="49" ht="15.6" customHeight="1">
      <c r="B49" s="16" t="s">
        <v>25</v>
      </c>
      <c r="C49" s="37">
        <f>IFERROR(C35/G13,0)</f>
        <v>0</v>
      </c>
      <c r="D49" s="52"/>
      <c r="E49" s="52"/>
      <c r="F49" s="54"/>
    </row>
    <row r="50">
      <c r="D50" s="41" t="s">
        <v>32</v>
      </c>
      <c r="E50" s="41"/>
      <c r="F50" s="42">
        <f>+F23*0.08+C23*0.24+D23*0.08+E23*0.08+IF( K3&gt; (D23+E23)*0.15, (D23+E23)*0.15, K3*0.15)</f>
        <v>0</v>
      </c>
    </row>
    <row r="51">
      <c r="D51" s="41"/>
      <c r="E51" s="41"/>
      <c r="F51" s="42"/>
    </row>
    <row r="52">
      <c r="D52" s="41"/>
      <c r="E52" s="41"/>
      <c r="F52" s="42"/>
    </row>
  </sheetData>
  <mergeCells>
    <mergeCell ref="D50:E52"/>
    <mergeCell ref="F50:F52"/>
    <mergeCell ref="F1:G1"/>
    <mergeCell ref="C3:G3"/>
    <mergeCell ref="D46:F46"/>
    <mergeCell ref="D47:E47"/>
    <mergeCell ref="D48:E49"/>
    <mergeCell ref="F48:F49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FC34-13D7-43AD-BA03-5935A081D7C6}">
  <dimension ref="A1:S29"/>
  <sheetViews>
    <sheetView topLeftCell="A5" zoomScale="85" zoomScaleNormal="85" workbookViewId="0">
      <selection activeCell="P20" sqref="P20"/>
    </sheetView>
  </sheetViews>
  <sheetFormatPr defaultRowHeight="15" x14ac:dyDescent="0.25"/>
  <cols>
    <col min="1" max="1" width="27.42578125" customWidth="1" style="85"/>
    <col min="2" max="7" width="8.42578125" customWidth="1" style="85"/>
    <col min="8" max="10" width="8.42578125" customWidth="1"/>
    <col min="11" max="11" width="11.42578125" customWidth="1"/>
    <col min="12" max="12" bestFit="1" width="8.42578125" customWidth="1"/>
    <col min="13" max="13" bestFit="1" width="10.42578125" customWidth="1"/>
    <col min="14" max="14" bestFit="1" width="15.140625" customWidth="1"/>
    <col min="15" max="15" bestFit="1" width="13.42578125" customWidth="1"/>
    <col min="16" max="16" bestFit="1" width="11.85546875" customWidth="1"/>
    <col min="17" max="17" bestFit="1" width="10.5703125" customWidth="1"/>
  </cols>
  <sheetData>
    <row r="1" ht="21">
      <c r="A1" s="55" t="s">
        <v>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ht="24" customHeight="1">
      <c r="A2" s="58"/>
      <c r="B2" s="59" t="s">
        <v>34</v>
      </c>
      <c r="C2" s="60" t="s">
        <v>35</v>
      </c>
      <c r="D2" s="60" t="s">
        <v>36</v>
      </c>
      <c r="E2" s="60" t="s">
        <v>37</v>
      </c>
      <c r="F2" s="60" t="s">
        <v>38</v>
      </c>
      <c r="G2" s="60" t="s">
        <v>39</v>
      </c>
      <c r="H2" s="60" t="s">
        <v>40</v>
      </c>
      <c r="I2" s="60" t="s">
        <v>41</v>
      </c>
      <c r="J2" s="60" t="s">
        <v>42</v>
      </c>
      <c r="K2" s="60" t="s">
        <v>43</v>
      </c>
      <c r="L2" s="60" t="s">
        <v>44</v>
      </c>
      <c r="M2" s="60" t="s">
        <v>45</v>
      </c>
      <c r="N2" s="60" t="s">
        <v>46</v>
      </c>
      <c r="O2" s="61"/>
    </row>
    <row r="3" ht="33" customHeight="1">
      <c r="A3" s="62" t="s">
        <v>47</v>
      </c>
      <c r="B3" s="63">
        <v>34</v>
      </c>
      <c r="C3" s="63">
        <v>38</v>
      </c>
      <c r="D3" s="63">
        <v>38</v>
      </c>
      <c r="E3" s="63">
        <v>42</v>
      </c>
      <c r="F3" s="63">
        <v>44</v>
      </c>
      <c r="G3" s="63">
        <v>43</v>
      </c>
      <c r="H3" s="63">
        <v>44</v>
      </c>
      <c r="I3" s="63">
        <v>44</v>
      </c>
      <c r="J3" s="63">
        <v>44</v>
      </c>
      <c r="K3" s="63">
        <v>0</v>
      </c>
      <c r="L3" s="63">
        <v>0</v>
      </c>
      <c r="M3" s="63">
        <v>0</v>
      </c>
      <c r="N3" s="64">
        <f>AVERAGE(B3:M3)</f>
        <v>0</v>
      </c>
    </row>
    <row r="4" ht="33" customHeight="1">
      <c r="A4" s="62" t="s">
        <v>48</v>
      </c>
      <c r="B4" s="63">
        <v>0</v>
      </c>
      <c r="C4" s="63">
        <v>0</v>
      </c>
      <c r="D4" s="63">
        <v>0</v>
      </c>
      <c r="E4" s="63">
        <v>1</v>
      </c>
      <c r="F4" s="63">
        <v>0</v>
      </c>
      <c r="G4" s="63">
        <v>0</v>
      </c>
      <c r="H4" s="63">
        <v>0</v>
      </c>
      <c r="I4" s="63">
        <v>0</v>
      </c>
      <c r="J4" s="63">
        <v>0</v>
      </c>
      <c r="K4" s="63">
        <v>0</v>
      </c>
      <c r="L4" s="63">
        <v>0</v>
      </c>
      <c r="M4" s="63">
        <v>0</v>
      </c>
      <c r="N4" s="64">
        <f ref="N4:N7" t="shared" si="0">AVERAGE(B4:M4)</f>
        <v>0</v>
      </c>
    </row>
    <row r="5" ht="33" customHeight="1">
      <c r="A5" s="62" t="s">
        <v>49</v>
      </c>
      <c r="B5" s="63">
        <v>3</v>
      </c>
      <c r="C5" s="63">
        <v>3</v>
      </c>
      <c r="D5" s="63">
        <v>2</v>
      </c>
      <c r="E5" s="63">
        <v>3</v>
      </c>
      <c r="F5" s="63">
        <v>3</v>
      </c>
      <c r="G5" s="63">
        <v>2</v>
      </c>
      <c r="H5" s="63">
        <v>2</v>
      </c>
      <c r="I5" s="63">
        <v>2</v>
      </c>
      <c r="J5" s="63">
        <v>2</v>
      </c>
      <c r="K5" s="63">
        <v>0</v>
      </c>
      <c r="L5" s="63">
        <v>0</v>
      </c>
      <c r="M5" s="63">
        <v>0</v>
      </c>
      <c r="N5" s="64">
        <f t="shared" si="0"/>
        <v>0</v>
      </c>
    </row>
    <row r="6" ht="33" customHeight="1">
      <c r="A6" s="62" t="s">
        <v>50</v>
      </c>
      <c r="B6" s="63">
        <v>141</v>
      </c>
      <c r="C6" s="63">
        <v>145</v>
      </c>
      <c r="D6" s="63">
        <v>148</v>
      </c>
      <c r="E6" s="63">
        <v>151</v>
      </c>
      <c r="F6" s="63">
        <v>153</v>
      </c>
      <c r="G6" s="63">
        <v>152</v>
      </c>
      <c r="H6" s="63">
        <v>152</v>
      </c>
      <c r="I6" s="63">
        <v>154</v>
      </c>
      <c r="J6" s="63">
        <v>154</v>
      </c>
      <c r="K6" s="63">
        <v>0</v>
      </c>
      <c r="L6" s="63">
        <v>0</v>
      </c>
      <c r="M6" s="63">
        <v>0</v>
      </c>
      <c r="N6" s="64">
        <f>AVERAGE(B6:M6)</f>
        <v>0</v>
      </c>
    </row>
    <row r="7" ht="33" customHeight="1">
      <c r="A7" s="65" t="s">
        <v>51</v>
      </c>
      <c r="B7" s="63">
        <v>2</v>
      </c>
      <c r="C7" s="63">
        <v>2</v>
      </c>
      <c r="D7" s="63">
        <v>2</v>
      </c>
      <c r="E7" s="63">
        <v>3</v>
      </c>
      <c r="F7" s="63">
        <v>2</v>
      </c>
      <c r="G7" s="63">
        <v>2</v>
      </c>
      <c r="H7" s="63">
        <v>2</v>
      </c>
      <c r="I7" s="63">
        <v>2</v>
      </c>
      <c r="J7" s="63">
        <v>2</v>
      </c>
      <c r="K7" s="63">
        <v>0</v>
      </c>
      <c r="L7" s="63">
        <v>0</v>
      </c>
      <c r="M7" s="63">
        <v>0</v>
      </c>
      <c r="N7" s="66">
        <f t="shared" si="0"/>
        <v>0</v>
      </c>
    </row>
    <row r="8" ht="33" customHeight="1" s="69" customFormat="1">
      <c r="A8" s="67" t="s">
        <v>52</v>
      </c>
      <c r="B8" s="63">
        <v>530</v>
      </c>
      <c r="C8" s="63">
        <v>525</v>
      </c>
      <c r="D8" s="63">
        <v>526</v>
      </c>
      <c r="E8" s="63">
        <v>528</v>
      </c>
      <c r="F8" s="63">
        <v>543</v>
      </c>
      <c r="G8" s="63">
        <v>544</v>
      </c>
      <c r="H8" s="63">
        <v>548</v>
      </c>
      <c r="I8" s="63">
        <v>555</v>
      </c>
      <c r="J8" s="63">
        <v>554</v>
      </c>
      <c r="K8" s="63">
        <v>0</v>
      </c>
      <c r="L8" s="63">
        <v>0</v>
      </c>
      <c r="M8" s="63">
        <v>0</v>
      </c>
      <c r="N8" s="68">
        <f>AVERAGE(B8:M8)</f>
        <v>0</v>
      </c>
    </row>
    <row r="9" ht="33" customHeight="1">
      <c r="A9" s="70" t="s">
        <v>53</v>
      </c>
      <c r="B9" s="63">
        <v>6</v>
      </c>
      <c r="C9" s="63">
        <v>6</v>
      </c>
      <c r="D9" s="63">
        <v>4</v>
      </c>
      <c r="E9" s="63">
        <v>6</v>
      </c>
      <c r="F9" s="63">
        <v>2</v>
      </c>
      <c r="G9" s="63">
        <v>6</v>
      </c>
      <c r="H9" s="63">
        <v>0</v>
      </c>
      <c r="I9" s="63">
        <v>8</v>
      </c>
      <c r="J9" s="63">
        <v>5</v>
      </c>
      <c r="K9" s="63">
        <v>0</v>
      </c>
      <c r="L9" s="63">
        <v>0</v>
      </c>
      <c r="M9" s="63">
        <v>0</v>
      </c>
      <c r="N9" s="64">
        <f ref="N9:N11" t="shared" si="1">AVERAGE(B9:M9)</f>
        <v>0</v>
      </c>
    </row>
    <row r="10" ht="33" customHeight="1">
      <c r="A10" s="70" t="s">
        <v>54</v>
      </c>
      <c r="B10" s="63">
        <v>60</v>
      </c>
      <c r="C10" s="63">
        <v>61</v>
      </c>
      <c r="D10" s="63">
        <v>57</v>
      </c>
      <c r="E10" s="63">
        <v>58</v>
      </c>
      <c r="F10" s="63">
        <v>58</v>
      </c>
      <c r="G10" s="63">
        <v>55</v>
      </c>
      <c r="H10" s="63">
        <v>55</v>
      </c>
      <c r="I10" s="63">
        <v>55</v>
      </c>
      <c r="J10" s="63">
        <v>58</v>
      </c>
      <c r="K10" s="63">
        <v>0</v>
      </c>
      <c r="L10" s="63">
        <v>0</v>
      </c>
      <c r="M10" s="63">
        <v>0</v>
      </c>
      <c r="N10" s="64">
        <f t="shared" si="1"/>
        <v>0</v>
      </c>
    </row>
    <row r="11" ht="33" customHeight="1">
      <c r="A11" s="70" t="s">
        <v>55</v>
      </c>
      <c r="B11" s="63">
        <v>1854</v>
      </c>
      <c r="C11" s="63">
        <v>1857</v>
      </c>
      <c r="D11" s="63">
        <v>1872</v>
      </c>
      <c r="E11" s="63">
        <v>1878</v>
      </c>
      <c r="F11" s="63">
        <v>1878</v>
      </c>
      <c r="G11" s="63">
        <v>1870</v>
      </c>
      <c r="H11" s="63">
        <v>1863</v>
      </c>
      <c r="I11" s="63">
        <v>1870</v>
      </c>
      <c r="J11" s="63">
        <v>1870</v>
      </c>
      <c r="K11" s="63">
        <v>0</v>
      </c>
      <c r="L11" s="63">
        <v>0</v>
      </c>
      <c r="M11" s="63">
        <v>0</v>
      </c>
      <c r="N11" s="64">
        <f t="shared" si="1"/>
        <v>0</v>
      </c>
    </row>
    <row r="12" ht="33" customHeight="1">
      <c r="A12" s="71" t="s">
        <v>56</v>
      </c>
      <c r="B12" s="63">
        <v>169</v>
      </c>
      <c r="C12" s="63">
        <v>200</v>
      </c>
      <c r="D12" s="63">
        <v>215</v>
      </c>
      <c r="E12" s="63">
        <v>211</v>
      </c>
      <c r="F12" s="63">
        <v>206</v>
      </c>
      <c r="G12" s="63">
        <v>210</v>
      </c>
      <c r="H12" s="63">
        <v>208</v>
      </c>
      <c r="I12" s="63">
        <v>204</v>
      </c>
      <c r="J12" s="63">
        <v>188</v>
      </c>
      <c r="K12" s="63">
        <v>0</v>
      </c>
      <c r="L12" s="63">
        <v>0</v>
      </c>
      <c r="M12" s="63">
        <v>0</v>
      </c>
      <c r="N12" s="66">
        <f>AVERAGE(B12:M12)</f>
        <v>0</v>
      </c>
      <c r="P12" s="72"/>
    </row>
    <row r="13" hidden="1" ht="30.6" customHeight="1">
      <c r="A13" s="73"/>
      <c r="B13" s="74">
        <v>564</v>
      </c>
      <c r="C13" s="74">
        <v>563</v>
      </c>
      <c r="D13" s="74">
        <v>564</v>
      </c>
      <c r="E13" s="74">
        <v>570</v>
      </c>
      <c r="F13" s="74">
        <v>587</v>
      </c>
      <c r="G13" s="74">
        <v>587</v>
      </c>
      <c r="H13" s="75">
        <v>592</v>
      </c>
      <c r="I13" s="74">
        <v>599</v>
      </c>
      <c r="J13" s="74">
        <v>598</v>
      </c>
      <c r="K13" s="74">
        <v>2294</v>
      </c>
      <c r="L13" s="74">
        <v>2293</v>
      </c>
      <c r="M13" s="74">
        <v>2282</v>
      </c>
      <c r="N13" s="76"/>
    </row>
    <row r="14" ht="30.6" customHeight="1">
      <c r="A14" s="77" t="s">
        <v>57</v>
      </c>
      <c r="B14" s="78">
        <v>6</v>
      </c>
      <c r="C14" s="78">
        <v>6</v>
      </c>
      <c r="D14" s="78">
        <v>4</v>
      </c>
      <c r="E14" s="78">
        <v>7</v>
      </c>
      <c r="F14" s="78">
        <v>2</v>
      </c>
      <c r="G14" s="78">
        <v>6</v>
      </c>
      <c r="H14" s="79">
        <v>0</v>
      </c>
      <c r="I14" s="78">
        <v>8</v>
      </c>
      <c r="J14" s="78">
        <v>5</v>
      </c>
      <c r="K14" s="78">
        <f>K3+K8</f>
        <v>0</v>
      </c>
      <c r="L14" s="78">
        <f>L3+L8</f>
        <v>0</v>
      </c>
      <c r="M14" s="78">
        <f>M3+M8</f>
        <v>0</v>
      </c>
      <c r="N14" s="78">
        <f>+N3+N8</f>
        <v>0</v>
      </c>
      <c r="O14" s="80">
        <f>IF(M14&gt;N14,M14,N14)</f>
        <v>0</v>
      </c>
      <c r="P14" s="78"/>
    </row>
    <row r="15" ht="33" customHeight="1">
      <c r="A15" s="77" t="s">
        <v>58</v>
      </c>
      <c r="B15" s="78">
        <v>63</v>
      </c>
      <c r="C15" s="78">
        <v>64</v>
      </c>
      <c r="D15" s="78">
        <v>59</v>
      </c>
      <c r="E15" s="78">
        <v>61</v>
      </c>
      <c r="F15" s="78">
        <v>61</v>
      </c>
      <c r="G15" s="78">
        <v>57</v>
      </c>
      <c r="H15" s="79">
        <v>57</v>
      </c>
      <c r="I15" s="78">
        <v>57</v>
      </c>
      <c r="J15" s="78">
        <v>60</v>
      </c>
      <c r="K15" s="78">
        <f>K4+K9</f>
        <v>0</v>
      </c>
      <c r="L15" s="78">
        <f>+L4+L9</f>
        <v>0</v>
      </c>
      <c r="M15" s="78">
        <f>+M4+M9</f>
        <v>0</v>
      </c>
      <c r="N15" s="78">
        <f>+N4+N9</f>
        <v>0</v>
      </c>
      <c r="O15" s="80">
        <f ref="O15:O16" t="shared" si="3">IF(M15&gt;N15,M15,N15)</f>
        <v>0</v>
      </c>
      <c r="P15" s="78"/>
    </row>
    <row r="16" ht="33" customHeight="1">
      <c r="A16" s="77" t="s">
        <v>59</v>
      </c>
      <c r="B16" s="78">
        <v>1995</v>
      </c>
      <c r="C16" s="78">
        <v>2002</v>
      </c>
      <c r="D16" s="78">
        <v>2020</v>
      </c>
      <c r="E16" s="78">
        <v>2029</v>
      </c>
      <c r="F16" s="78">
        <v>2031</v>
      </c>
      <c r="G16" s="78">
        <v>2022</v>
      </c>
      <c r="H16" s="79">
        <v>2015</v>
      </c>
      <c r="I16" s="78">
        <v>2024</v>
      </c>
      <c r="J16" s="78">
        <v>2024</v>
      </c>
      <c r="K16" s="78">
        <f>K10+K5</f>
        <v>0</v>
      </c>
      <c r="L16" s="78">
        <f>L10+L5</f>
        <v>0</v>
      </c>
      <c r="M16" s="78">
        <f>M10+M5</f>
        <v>0</v>
      </c>
      <c r="N16" s="78">
        <f>+N5+N10</f>
        <v>0</v>
      </c>
      <c r="O16" s="80">
        <f t="shared" si="3"/>
        <v>0</v>
      </c>
      <c r="P16" s="78"/>
      <c r="R16" s="81"/>
      <c r="S16" s="81"/>
    </row>
    <row r="17" ht="33" customHeight="1">
      <c r="A17" s="77" t="s">
        <v>60</v>
      </c>
      <c r="B17" s="78">
        <v>171</v>
      </c>
      <c r="C17" s="78">
        <v>202</v>
      </c>
      <c r="D17" s="78">
        <v>217</v>
      </c>
      <c r="E17" s="78">
        <v>214</v>
      </c>
      <c r="F17" s="78">
        <v>208</v>
      </c>
      <c r="G17" s="78">
        <v>212</v>
      </c>
      <c r="H17" s="79">
        <v>210</v>
      </c>
      <c r="I17" s="78">
        <v>206</v>
      </c>
      <c r="J17" s="78">
        <v>190</v>
      </c>
      <c r="K17" s="78">
        <f>K6+K11</f>
        <v>0</v>
      </c>
      <c r="L17" s="78">
        <f>+L6+L11</f>
        <v>0</v>
      </c>
      <c r="M17" s="78">
        <f>M6+M11</f>
        <v>0</v>
      </c>
      <c r="N17" s="78">
        <f>+N6+N11</f>
        <v>0</v>
      </c>
      <c r="O17" s="80">
        <f>IF(M17&gt;N17,M17,N17)</f>
        <v>0</v>
      </c>
      <c r="P17" s="78"/>
    </row>
    <row r="18" ht="33" customHeight="1">
      <c r="A18" s="77" t="s">
        <v>61</v>
      </c>
      <c r="B18" s="78">
        <f>+B7+B12-B26</f>
        <v>0</v>
      </c>
      <c r="C18" s="78">
        <f>+C7+C12-C26</f>
        <v>0</v>
      </c>
      <c r="D18" s="78">
        <f>+D7+D12-D26</f>
        <v>0</v>
      </c>
      <c r="E18" s="78">
        <f>+E7+E12-E26</f>
        <v>0</v>
      </c>
      <c r="F18" s="78">
        <f>+F7+F12-F26</f>
        <v>0</v>
      </c>
      <c r="G18" s="78">
        <f>+G7+G12-G26</f>
        <v>0</v>
      </c>
      <c r="H18" s="79">
        <f>+H7+H12-H26</f>
        <v>0</v>
      </c>
      <c r="I18" s="78">
        <f>+I7+I12-I26</f>
        <v>0</v>
      </c>
      <c r="J18" s="78">
        <f>+J7+J12-J26</f>
        <v>0</v>
      </c>
      <c r="K18" s="78">
        <f>+K7+K12-K26</f>
        <v>0</v>
      </c>
      <c r="L18" s="78">
        <f>+L7+L12-L26</f>
        <v>0</v>
      </c>
      <c r="M18" s="78">
        <f>+M7+M12-M26</f>
        <v>0</v>
      </c>
      <c r="N18" s="78">
        <f>+N7+N12</f>
        <v>0</v>
      </c>
      <c r="O18" s="80">
        <f>IF(M18&gt;N18,M18,N18)+55</f>
        <v>55</v>
      </c>
      <c r="P18" s="78"/>
      <c r="R18" s="81"/>
    </row>
    <row r="19" ht="33" customHeight="1">
      <c r="A19" s="82" t="s">
        <v>62</v>
      </c>
      <c r="B19" s="83">
        <f ref="B19:L19" t="shared" si="7">+B14*0.08+B15*0.24+B16*0.08+B17*0.08+IF(B18&gt;(B16+B17)*0.15,(B16+B17)*0.15*0.15,B18*0.15)</f>
        <v>0</v>
      </c>
      <c r="C19" s="83">
        <f t="shared" si="7"/>
        <v>0</v>
      </c>
      <c r="D19" s="83">
        <f t="shared" si="7"/>
        <v>0</v>
      </c>
      <c r="E19" s="83">
        <f t="shared" si="7"/>
        <v>0</v>
      </c>
      <c r="F19" s="83">
        <f t="shared" si="7"/>
        <v>0</v>
      </c>
      <c r="G19" s="83">
        <f t="shared" si="7"/>
        <v>0</v>
      </c>
      <c r="H19" s="83">
        <f t="shared" si="7"/>
        <v>0</v>
      </c>
      <c r="I19" s="83">
        <f t="shared" si="7"/>
        <v>0</v>
      </c>
      <c r="J19" s="83">
        <f t="shared" si="7"/>
        <v>0</v>
      </c>
      <c r="K19" s="83">
        <f>+K14*0.08+K15*0.24+K16*0.08+K17*0.08+IF(K18&gt;(K16+K17)*0.15,(K16+K17)*0.15*0.15,K18*0.15)</f>
        <v>0</v>
      </c>
      <c r="L19" s="83">
        <f t="shared" si="7"/>
        <v>0</v>
      </c>
      <c r="M19" s="83">
        <f>+M14*0.08+M15*0.24+M16*0.08+M17*0.08+IF(M18&gt;(M16+M17)*0.15,(M16+M17)*0.15*0.15,M18*0.15)</f>
        <v>0</v>
      </c>
      <c r="N19" s="83">
        <f>+N14*0.08+N15*0.24+N16*0.08+N17*0.08+IF(N18&gt;(N16+N17)*0.15,(N16+N17)*0.15*0.15,N18*0.15)</f>
        <v>0</v>
      </c>
      <c r="O19" s="83">
        <f>+O14*0.08+O15*0.24+O16*0.08+O17*0.08+IF(O18&gt;(O16+O17)*0.15,(O16+O17)*0.15*0.15,O18*0.15)</f>
        <v>0</v>
      </c>
      <c r="P19" s="83">
        <f>+P14*0.08+P15*0.24+P16*0.08+P17*0.08+IF(P18&gt;(P16+P17)*0.15,(P16+P17)*0.15*0.15,P18*0.15)</f>
        <v>0</v>
      </c>
    </row>
    <row r="20" ht="16.5">
      <c r="A20" s="82" t="s">
        <v>63</v>
      </c>
      <c r="B20" s="83">
        <f>+B14*0.08+B15*0.24+B16*0.08+B17*0.08+IF($A$21&gt;(B16+B17)*0.15,(B16+B17)*0.15*0.15,$A$21*0.15)</f>
        <v>0</v>
      </c>
      <c r="C20" s="83">
        <f ref="C20:P20" t="shared" si="8">+C14*0.08+C15*0.24+C16*0.08+C17*0.08+IF($A$21&gt;(C16+C17)*0.15,(C16+C17)*0.15*0.15,$A$21*0.15)</f>
        <v>0</v>
      </c>
      <c r="D20" s="83">
        <f t="shared" si="8"/>
        <v>0</v>
      </c>
      <c r="E20" s="83">
        <f t="shared" si="8"/>
        <v>0</v>
      </c>
      <c r="F20" s="83">
        <f t="shared" si="8"/>
        <v>0</v>
      </c>
      <c r="G20" s="83">
        <f t="shared" si="8"/>
        <v>0</v>
      </c>
      <c r="H20" s="83">
        <f t="shared" si="8"/>
        <v>0</v>
      </c>
      <c r="I20" s="83">
        <f t="shared" si="8"/>
        <v>0</v>
      </c>
      <c r="J20" s="83">
        <f t="shared" si="8"/>
        <v>0</v>
      </c>
      <c r="K20" s="83">
        <f t="shared" si="8"/>
        <v>0</v>
      </c>
      <c r="L20" s="83">
        <f t="shared" si="8"/>
        <v>0</v>
      </c>
      <c r="M20" s="83">
        <f t="shared" si="8"/>
        <v>0</v>
      </c>
      <c r="N20" s="83">
        <f t="shared" si="8"/>
        <v>0</v>
      </c>
      <c r="O20" s="83">
        <f t="shared" si="8"/>
        <v>0</v>
      </c>
      <c r="P20" s="83">
        <f t="shared" si="8"/>
        <v>0</v>
      </c>
    </row>
    <row r="21">
      <c r="A21" s="84">
        <v>283</v>
      </c>
    </row>
    <row r="22">
      <c r="A22" s="86" t="s">
        <v>64</v>
      </c>
    </row>
    <row r="24">
      <c r="A24" s="87"/>
      <c r="B24"/>
      <c r="C24"/>
      <c r="D24"/>
      <c r="E24"/>
      <c r="F24"/>
      <c r="G24"/>
    </row>
    <row r="25">
      <c r="B25"/>
      <c r="C25"/>
      <c r="D25"/>
      <c r="E25"/>
      <c r="F25"/>
      <c r="G25"/>
    </row>
    <row r="26">
      <c r="B26"/>
      <c r="C26"/>
      <c r="D26"/>
      <c r="E26"/>
      <c r="F26"/>
      <c r="G26"/>
    </row>
    <row r="27">
      <c r="B27"/>
      <c r="C27"/>
      <c r="D27"/>
      <c r="E27"/>
      <c r="F27"/>
      <c r="G27"/>
    </row>
    <row r="28"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>
      <c r="H29" s="85"/>
      <c r="I29" s="85"/>
      <c r="J29" s="85"/>
      <c r="K29" s="85"/>
      <c r="L29" s="85"/>
      <c r="M29" s="85"/>
    </row>
  </sheetData>
  <pageMargins left="0.7" right="0.7" top="0.75" bottom="0.75" header="0.3" footer="0.3"/>
  <headerFooter/>
  <legacyDrawing r:id="rId1"/>
</worksheet>
</file>

<file path=EPPlusLicense.txt>This workbook was created with the EPPlus library, licensed to Pleegzorg Oost-Vlaanderen vzw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EPPlus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Maandoverzicht</vt:lpstr>
      <vt:lpstr>Jaaroverzicht</vt:lpstr>
      <vt:lpstr>Jaaroverzicht!Afdrukbereik</vt:lpstr>
    </vt:vector>
  </TitlesOfParts>
  <Company>Pleegzorg Oost-Vlaanderen vzw</Company>
  <LinksUpToDate>false</LinksUpToDate>
  <SharedDoc>false</SharedDoc>
  <HyperlinksChanged>false</HyperlinksChanged>
  <AppVersion>8.7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Garrein</dc:creator>
  <cp:lastModifiedBy>Kris Garrein</cp:lastModifiedBy>
  <dcterms:created xsi:type="dcterms:W3CDTF">2026-07-27T07:14:01Z</dcterms:created>
  <dcterms:modified xsi:type="dcterms:W3CDTF">2026-08-28T12:18:52Z</dcterms:modified>
  <cp:keywords>EPPlus noncommercial use</cp:keywords>
  <dc:description>This workbook has been created with EPPlus licensed to Pleegzorg Oost-Vlaanderen vzw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